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7" windowHeight="13697" activeTab="0"/>
  </bookViews>
  <sheets>
    <sheet name="公開様式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<sst xmlns="http://schemas.openxmlformats.org/spreadsheetml/2006/main" count="55" uniqueCount="43">
  <si>
    <t>作成年月日：</t>
  </si>
  <si>
    <t>電 波 防 護 指 針 に 基 づ く 電 界 強 度 確 認 表　（アマチュア用）</t>
  </si>
  <si>
    <t>氏名：</t>
  </si>
  <si>
    <t>コールサイン：</t>
  </si>
  <si>
    <t>周波数帯</t>
  </si>
  <si>
    <t>定格電力Ｐ［W］</t>
  </si>
  <si>
    <r>
      <t>給電線損［d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］</t>
    </r>
  </si>
  <si>
    <r>
      <t>空中線利得Ｇ［d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i］</t>
    </r>
  </si>
  <si>
    <t>平均電力率</t>
  </si>
  <si>
    <r>
      <t>俯角減衰量［d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］</t>
    </r>
  </si>
  <si>
    <t>空中線高［m］</t>
  </si>
  <si>
    <t>空中線地上距離［m］</t>
  </si>
  <si>
    <t>空中線直線距離Ｒ［m］</t>
  </si>
  <si>
    <t>空中線の形式</t>
  </si>
  <si>
    <t>八木型</t>
  </si>
  <si>
    <t>俯角［°］</t>
  </si>
  <si>
    <t>最小安全距離［m］</t>
  </si>
  <si>
    <t>強い反射物の有無</t>
  </si>
  <si>
    <r>
      <t>算出電界強度</t>
    </r>
    <r>
      <rPr>
        <sz val="11"/>
        <rFont val="ＭＳ Ｐゴシック"/>
        <family val="3"/>
      </rPr>
      <t xml:space="preserve"> Ｅ</t>
    </r>
    <r>
      <rPr>
        <sz val="11"/>
        <rFont val="ＭＳ Ｐゴシック"/>
        <family val="3"/>
      </rPr>
      <t>［V</t>
    </r>
    <r>
      <rPr>
        <sz val="11"/>
        <rFont val="ＭＳ Ｐゴシック"/>
        <family val="3"/>
      </rPr>
      <t>/m</t>
    </r>
    <r>
      <rPr>
        <sz val="11"/>
        <rFont val="ＭＳ Ｐゴシック"/>
        <family val="3"/>
      </rPr>
      <t>］</t>
    </r>
  </si>
  <si>
    <r>
      <t>基準値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[</t>
    </r>
    <r>
      <rPr>
        <sz val="11"/>
        <rFont val="ＭＳ Ｐゴシック"/>
        <family val="3"/>
      </rPr>
      <t>V/m</t>
    </r>
    <r>
      <rPr>
        <sz val="11"/>
        <rFont val="ＭＳ Ｐゴシック"/>
        <family val="3"/>
      </rPr>
      <t>]</t>
    </r>
  </si>
  <si>
    <t>判　定</t>
  </si>
  <si>
    <t>注　１　　表中の数値は、ダミー値です。それぞれ実測値等を入力してください。また、周波数帯は、適宜追加、削除してください。</t>
  </si>
  <si>
    <r>
      <t>注　２　　算出電界強度Ｅ［V</t>
    </r>
    <r>
      <rPr>
        <sz val="11"/>
        <rFont val="ＭＳ Ｐゴシック"/>
        <family val="3"/>
      </rPr>
      <t>/m］</t>
    </r>
    <r>
      <rPr>
        <sz val="11"/>
        <rFont val="ＭＳ Ｐゴシック"/>
        <family val="3"/>
      </rPr>
      <t>は、大地反射係数（７６ＭＨｚ未満は「４」、７６ＭＨｚ以上は「２．５６」）を考慮しています。なお、電波発射源近辺にビル等、</t>
    </r>
  </si>
  <si>
    <t>　　　　強い反射を生じさせる建造物がある場合は、当該欄に「１」を、ない場合は「０」を入力してください。</t>
  </si>
  <si>
    <t>注　３　　空中線地上距離［m］は、空中線を地上に投影した地点から道路、隣家との境界線等までの距離としてください。空中線が回転する場合は回転を</t>
  </si>
  <si>
    <t>　　　　考慮し、一番近い距離としてください。　　また、空中線の高さは、実際の空中線高から２ｍを引いた値としてください。</t>
  </si>
  <si>
    <r>
      <t>注　４　　平均電力率は、電波の型式がＡ１Ａの場合は「０．５」、Ｊ３Ｅの場合は「０．１６」</t>
    </r>
    <r>
      <rPr>
        <sz val="11"/>
        <rFont val="ＭＳ Ｐゴシック"/>
        <family val="3"/>
      </rPr>
      <t>、その他の場合は「１」（組み合わせる場合は大きい数値）としてください。</t>
    </r>
  </si>
  <si>
    <t>注　５　　ビームアンテナの場合は、俯角減衰量を考慮することが出来ます。俯角減衰量を考慮した場合は、その根拠となる垂直面指向特性の資料を添付し</t>
  </si>
  <si>
    <t>　　　　て下さい。　また、短縮アンテナを使用する場合は、エレメントの長さ、空中線利得が記載された取説等の当該箇所のコピーを添付して下さい。</t>
  </si>
  <si>
    <r>
      <t>基本式：　Ｅ＝√（３７７０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Ｓ）[</t>
    </r>
    <r>
      <rPr>
        <sz val="11"/>
        <rFont val="ＭＳ Ｐゴシック"/>
        <family val="3"/>
      </rPr>
      <t>V/m]</t>
    </r>
    <r>
      <rPr>
        <sz val="11"/>
        <rFont val="ＭＳ Ｐゴシック"/>
        <family val="3"/>
      </rPr>
      <t>　</t>
    </r>
  </si>
  <si>
    <r>
      <t>　　　　　　但し、Ｓ［電力束密度］＝ＰＧＫ／４０πＲ</t>
    </r>
    <r>
      <rPr>
        <vertAlign val="superscript"/>
        <sz val="10"/>
        <rFont val="ＭＳ Ｐゴシック"/>
        <family val="3"/>
      </rPr>
      <t>２</t>
    </r>
    <r>
      <rPr>
        <sz val="11"/>
        <rFont val="ＭＳ Ｐゴシック"/>
        <family val="3"/>
      </rPr>
      <t xml:space="preserve"> [mW/c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]</t>
    </r>
    <r>
      <rPr>
        <sz val="11"/>
        <rFont val="ＭＳ Ｐゴシック"/>
        <family val="3"/>
      </rPr>
      <t>　　Ｐ＝空中線電力［Ｗ</t>
    </r>
    <r>
      <rPr>
        <sz val="11"/>
        <rFont val="ＭＳ Ｐゴシック"/>
        <family val="3"/>
      </rPr>
      <t>]</t>
    </r>
    <r>
      <rPr>
        <sz val="11"/>
        <rFont val="ＭＳ Ｐゴシック"/>
        <family val="3"/>
      </rPr>
      <t>　Ｇ＝空中線利得［真値］　Ｋ＝反射係数　Ｒ＝空中線までの直線距離</t>
    </r>
    <r>
      <rPr>
        <sz val="11"/>
        <rFont val="ＭＳ Ｐゴシック"/>
        <family val="3"/>
      </rPr>
      <t xml:space="preserve"> [ｍ]</t>
    </r>
  </si>
  <si>
    <t>No1</t>
  </si>
  <si>
    <t>No2</t>
  </si>
  <si>
    <t>No3</t>
  </si>
  <si>
    <t>No4</t>
  </si>
  <si>
    <t>No5</t>
  </si>
  <si>
    <t>50MHz帯</t>
  </si>
  <si>
    <t>No6</t>
  </si>
  <si>
    <t>No7</t>
  </si>
  <si>
    <t>No8</t>
  </si>
  <si>
    <t>No9</t>
  </si>
  <si>
    <t>No10</t>
  </si>
  <si>
    <t>No11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</si>
</sst>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0_ "/>
    <numFmt numFmtId="183" formatCode="0.0_);[Red]\(0.0\)"/>
    <numFmt numFmtId="184" formatCode="00\ &quot;M&quot;"/>
    <numFmt numFmtId="185" formatCode="##.0\ &quot;M&quot;"/>
    <numFmt numFmtId="186" formatCode="0_ "/>
    <numFmt numFmtId="187" formatCode="0.00_);[Red]\(0.00\)"/>
    <numFmt numFmtId="188" formatCode="0.000000000000_);[Red]\(0.000000000000\)"/>
    <numFmt numFmtId="189" formatCode="0.0000_ "/>
    <numFmt numFmtId="190" formatCode="0.00000_);[Red]\(0.00000\)"/>
    <numFmt numFmtId="191" formatCode="00.#\ &quot;M&quot;"/>
    <numFmt numFmtId="192" formatCode="0#.#\ &quot;M&quot;"/>
    <numFmt numFmtId="193" formatCode="#.#\ &quot;M&quot;"/>
    <numFmt numFmtId="194" formatCode="#.0\ &quot;M&quot;"/>
    <numFmt numFmtId="195" formatCode="##.00\ &quot;M&quot;"/>
    <numFmt numFmtId="196" formatCode="0.000_);[Red]\(0.000\)"/>
    <numFmt numFmtId="197" formatCode="0.000_ "/>
    <numFmt numFmtId="198" formatCode="0.0000_);[Red]\(0.0000\)"/>
    <numFmt numFmtId="199" formatCode="0.000000_ "/>
    <numFmt numFmtId="200" formatCode="0.000000_);[Red]\(0.000000\)"/>
    <numFmt numFmtId="201" formatCode="0.000000000000000000000000000000_ "/>
    <numFmt numFmtId="202" formatCode="0_);[Red]\(0\)"/>
    <numFmt numFmtId="203" formatCode="0.00_);\(0.00\)"/>
    <numFmt numFmtId="204" formatCode="#.0.00\ &quot;MHz&quot;"/>
    <numFmt numFmtId="205" formatCode="#.00\ &quot;MHz&quot;"/>
    <numFmt numFmtId="206" formatCode="##.00\ &quot;m&quot;"/>
    <numFmt numFmtId="207" formatCode="##\ &quot;m&quot;"/>
    <numFmt numFmtId="208" formatCode="#,###\ &quot;m&quot;"/>
    <numFmt numFmtId="209" formatCode="##\ &quot;°&quot;"/>
    <numFmt numFmtId="210" formatCode="#\ &quot;MHz&quot;"/>
    <numFmt numFmtId="211" formatCode="##.000\ &quot;m&quot;"/>
    <numFmt numFmtId="212" formatCode="#\ &quot;MHz帯&quot;"/>
    <numFmt numFmtId="213" formatCode="#.#\ &quot;MHz帯&quot;"/>
    <numFmt numFmtId="214" formatCode="#.#\ &quot;GHz帯&quot;"/>
    <numFmt numFmtId="215" formatCode="0.000000000000000000000_ "/>
    <numFmt numFmtId="216" formatCode="0.0000000000000000000_ "/>
    <numFmt numFmtId="217" formatCode="##.00\ &quot;Ｖ／ｍ&quot;"/>
    <numFmt numFmtId="218" formatCode="##.00\ &quot;V/m&quot;"/>
    <numFmt numFmtId="219" formatCode="#\ &quot;mV/m&quot;"/>
    <numFmt numFmtId="220" formatCode="#\ &quot;dBμV/m&quot;"/>
    <numFmt numFmtId="221" formatCode="##.##\ &quot;dBμV/m&quot;"/>
    <numFmt numFmtId="222" formatCode="#.##\ &quot;mV/m&quot;"/>
    <numFmt numFmtId="223" formatCode="#.#0\ &quot;mV/m&quot;"/>
    <numFmt numFmtId="224" formatCode="##.#0\ &quot;dBμV/m&quot;"/>
    <numFmt numFmtId="225" formatCode="#0\ &quot;Ｗ&quot;"/>
    <numFmt numFmtId="226" formatCode="#.#0\ &quot;ｄＢ&quot;"/>
    <numFmt numFmtId="227" formatCode="#0\ &quot;ｄＢ&quot;"/>
    <numFmt numFmtId="228" formatCode="#0\ &quot;ｍ&quot;"/>
    <numFmt numFmtId="229" formatCode="0.0000000000000_);[Red]\(0.0000000000000\)"/>
    <numFmt numFmtId="230" formatCode="##.#0\ &quot;dB&quot;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9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0" xfId="0" applyNumberFormat="1" applyFont="1" applyFill="1" applyBorder="1" applyAlignment="1">
      <alignment vertical="center" wrapText="1"/>
    </xf>
    <xf numFmtId="183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7" fontId="0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4" borderId="14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193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12" fontId="0" fillId="0" borderId="10" xfId="0" applyNumberFormat="1" applyFont="1" applyBorder="1" applyAlignment="1">
      <alignment vertical="center"/>
    </xf>
    <xf numFmtId="212" fontId="0" fillId="0" borderId="10" xfId="0" applyNumberFormat="1" applyFont="1" applyBorder="1" applyAlignment="1">
      <alignment vertical="center"/>
    </xf>
    <xf numFmtId="182" fontId="0" fillId="34" borderId="10" xfId="0" applyNumberFormat="1" applyFont="1" applyFill="1" applyBorder="1" applyAlignment="1">
      <alignment horizontal="right" vertical="center" wrapText="1"/>
    </xf>
    <xf numFmtId="202" fontId="0" fillId="34" borderId="10" xfId="0" applyNumberFormat="1" applyFont="1" applyFill="1" applyBorder="1" applyAlignment="1">
      <alignment vertical="center"/>
    </xf>
    <xf numFmtId="202" fontId="0" fillId="35" borderId="10" xfId="0" applyNumberFormat="1" applyFont="1" applyFill="1" applyBorder="1" applyAlignment="1">
      <alignment vertical="center"/>
    </xf>
    <xf numFmtId="182" fontId="0" fillId="34" borderId="10" xfId="0" applyNumberFormat="1" applyFont="1" applyFill="1" applyBorder="1" applyAlignment="1">
      <alignment vertical="center"/>
    </xf>
    <xf numFmtId="187" fontId="0" fillId="34" borderId="10" xfId="0" applyNumberFormat="1" applyFont="1" applyFill="1" applyBorder="1" applyAlignment="1">
      <alignment horizontal="right" vertical="center" wrapText="1"/>
    </xf>
    <xf numFmtId="182" fontId="0" fillId="35" borderId="10" xfId="0" applyNumberFormat="1" applyFont="1" applyFill="1" applyBorder="1" applyAlignment="1">
      <alignment vertical="center"/>
    </xf>
    <xf numFmtId="182" fontId="0" fillId="36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181" fontId="0" fillId="34" borderId="10" xfId="0" applyNumberFormat="1" applyFont="1" applyFill="1" applyBorder="1" applyAlignment="1">
      <alignment horizontal="right" vertical="center" wrapText="1"/>
    </xf>
    <xf numFmtId="183" fontId="0" fillId="34" borderId="10" xfId="0" applyNumberFormat="1" applyFont="1" applyFill="1" applyBorder="1" applyAlignment="1">
      <alignment vertical="center"/>
    </xf>
    <xf numFmtId="183" fontId="0" fillId="35" borderId="10" xfId="0" applyNumberFormat="1" applyFont="1" applyFill="1" applyBorder="1" applyAlignment="1">
      <alignment vertical="center"/>
    </xf>
    <xf numFmtId="183" fontId="0" fillId="36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right" vertical="center" wrapText="1"/>
    </xf>
    <xf numFmtId="187" fontId="0" fillId="0" borderId="10" xfId="0" applyNumberFormat="1" applyFont="1" applyFill="1" applyBorder="1" applyAlignment="1">
      <alignment horizontal="right" vertical="center" wrapText="1"/>
    </xf>
    <xf numFmtId="187" fontId="0" fillId="0" borderId="10" xfId="0" applyNumberFormat="1" applyFont="1" applyFill="1" applyBorder="1" applyAlignment="1">
      <alignment vertical="center" wrapText="1"/>
    </xf>
    <xf numFmtId="187" fontId="0" fillId="34" borderId="10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right" vertical="center"/>
    </xf>
    <xf numFmtId="182" fontId="0" fillId="33" borderId="10" xfId="0" applyNumberFormat="1" applyFont="1" applyFill="1" applyBorder="1" applyAlignment="1">
      <alignment horizontal="center" vertical="center" wrapText="1"/>
    </xf>
    <xf numFmtId="187" fontId="0" fillId="33" borderId="10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horizontal="center" vertical="center" wrapText="1"/>
    </xf>
    <xf numFmtId="187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1"/>
  <sheetViews>
    <sheetView tabSelected="1" zoomScale="99" zoomScaleNormal="99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0" sqref="O10"/>
    </sheetView>
  </sheetViews>
  <sheetFormatPr defaultColWidth="9.00390625" defaultRowHeight="13.5"/>
  <cols>
    <col min="1" max="1" width="4.625" style="2" customWidth="1"/>
    <col min="2" max="2" width="21.125" style="1" customWidth="1"/>
    <col min="3" max="10" width="9.75390625" style="2" customWidth="1"/>
    <col min="11" max="11" width="9.50390625" style="2" customWidth="1"/>
    <col min="12" max="13" width="8.875" style="2" bestFit="1" customWidth="1"/>
    <col min="14" max="16384" width="9.00390625" style="2" customWidth="1"/>
  </cols>
  <sheetData>
    <row r="1" spans="9:14" ht="19.5" customHeight="1" thickBot="1">
      <c r="I1" s="15" t="s">
        <v>0</v>
      </c>
      <c r="J1" s="15"/>
      <c r="K1" s="15"/>
      <c r="L1" s="12"/>
      <c r="M1" s="12"/>
      <c r="N1" s="12"/>
    </row>
    <row r="2" spans="2:11" ht="19.5" customHeight="1">
      <c r="B2" s="17" t="s">
        <v>1</v>
      </c>
      <c r="C2" s="18"/>
      <c r="D2" s="18"/>
      <c r="E2" s="18"/>
      <c r="F2" s="18"/>
      <c r="G2" s="18"/>
      <c r="H2" s="10"/>
      <c r="I2" s="21" t="s">
        <v>2</v>
      </c>
      <c r="J2" s="22"/>
      <c r="K2" s="23"/>
    </row>
    <row r="3" spans="2:13" ht="19.5" customHeight="1" thickBot="1">
      <c r="B3" s="19"/>
      <c r="C3" s="20"/>
      <c r="D3" s="20"/>
      <c r="E3" s="20"/>
      <c r="F3" s="20"/>
      <c r="G3" s="20"/>
      <c r="H3" s="11"/>
      <c r="I3" s="24" t="s">
        <v>3</v>
      </c>
      <c r="J3" s="25"/>
      <c r="K3" s="26"/>
      <c r="L3" s="4"/>
      <c r="M3" s="4"/>
    </row>
    <row r="4" spans="2:13" s="8" customFormat="1" ht="19.5" customHeight="1" thickBot="1">
      <c r="B4" s="27" t="s">
        <v>4</v>
      </c>
      <c r="C4" s="28" t="s">
        <v>31</v>
      </c>
      <c r="D4" s="28" t="s">
        <v>32</v>
      </c>
      <c r="E4" s="28" t="s">
        <v>33</v>
      </c>
      <c r="F4" s="28" t="s">
        <v>34</v>
      </c>
      <c r="G4" s="28" t="s">
        <v>35</v>
      </c>
      <c r="H4" s="28" t="s">
        <v>37</v>
      </c>
      <c r="I4" s="28" t="s">
        <v>38</v>
      </c>
      <c r="J4" s="28" t="s">
        <v>39</v>
      </c>
      <c r="K4" s="28" t="s">
        <v>40</v>
      </c>
      <c r="L4" s="28" t="s">
        <v>41</v>
      </c>
      <c r="M4" s="28" t="s">
        <v>42</v>
      </c>
    </row>
    <row r="5" spans="2:13" s="3" customFormat="1" ht="19.5" customHeight="1" thickBot="1">
      <c r="B5" s="27"/>
      <c r="C5" s="29">
        <v>50</v>
      </c>
      <c r="D5" s="29">
        <v>50</v>
      </c>
      <c r="E5" s="29">
        <v>50</v>
      </c>
      <c r="F5" s="29">
        <v>50</v>
      </c>
      <c r="G5" s="29">
        <v>50</v>
      </c>
      <c r="H5" s="29">
        <v>50</v>
      </c>
      <c r="I5" s="29">
        <v>50</v>
      </c>
      <c r="J5" s="29">
        <v>50</v>
      </c>
      <c r="K5" s="30" t="s">
        <v>36</v>
      </c>
      <c r="L5" s="30" t="s">
        <v>36</v>
      </c>
      <c r="M5" s="30" t="s">
        <v>36</v>
      </c>
    </row>
    <row r="6" spans="2:13" s="4" customFormat="1" ht="19.5" customHeight="1" thickBot="1">
      <c r="B6" s="31" t="s">
        <v>5</v>
      </c>
      <c r="C6" s="32">
        <v>200</v>
      </c>
      <c r="D6" s="32">
        <v>200</v>
      </c>
      <c r="E6" s="32">
        <v>200</v>
      </c>
      <c r="F6" s="33">
        <v>50</v>
      </c>
      <c r="G6" s="32">
        <v>200</v>
      </c>
      <c r="H6" s="32">
        <v>200</v>
      </c>
      <c r="I6" s="33">
        <v>500</v>
      </c>
      <c r="J6" s="33">
        <v>1000</v>
      </c>
      <c r="K6" s="33">
        <v>1000</v>
      </c>
      <c r="L6" s="33">
        <v>500</v>
      </c>
      <c r="M6" s="33">
        <v>500</v>
      </c>
    </row>
    <row r="7" spans="2:13" s="4" customFormat="1" ht="19.5" customHeight="1" thickBot="1">
      <c r="B7" s="31" t="s">
        <v>6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</row>
    <row r="8" spans="2:13" s="5" customFormat="1" ht="19.5" customHeight="1" thickBot="1">
      <c r="B8" s="35" t="s">
        <v>7</v>
      </c>
      <c r="C8" s="34">
        <v>2.15</v>
      </c>
      <c r="D8" s="34">
        <v>15.15</v>
      </c>
      <c r="E8" s="34">
        <v>15.15</v>
      </c>
      <c r="F8" s="34">
        <v>15.15</v>
      </c>
      <c r="G8" s="36">
        <v>10.96</v>
      </c>
      <c r="H8" s="36">
        <v>10.96</v>
      </c>
      <c r="I8" s="34">
        <v>10.96</v>
      </c>
      <c r="J8" s="34">
        <v>10.96</v>
      </c>
      <c r="K8" s="34">
        <v>10.96</v>
      </c>
      <c r="L8" s="34">
        <v>10.96</v>
      </c>
      <c r="M8" s="34">
        <v>10.96</v>
      </c>
    </row>
    <row r="9" spans="2:13" s="4" customFormat="1" ht="19.5" customHeight="1" thickBot="1">
      <c r="B9" s="31" t="s">
        <v>8</v>
      </c>
      <c r="C9" s="34">
        <v>1</v>
      </c>
      <c r="D9" s="34">
        <v>1</v>
      </c>
      <c r="E9" s="34">
        <v>1</v>
      </c>
      <c r="F9" s="34">
        <v>1</v>
      </c>
      <c r="G9" s="34">
        <v>1</v>
      </c>
      <c r="H9" s="36">
        <v>0.5</v>
      </c>
      <c r="I9" s="36">
        <v>0.5</v>
      </c>
      <c r="J9" s="36">
        <v>0.5</v>
      </c>
      <c r="K9" s="37">
        <v>0.5</v>
      </c>
      <c r="L9" s="37">
        <v>0.5</v>
      </c>
      <c r="M9" s="37">
        <v>0.5</v>
      </c>
    </row>
    <row r="10" spans="2:13" s="4" customFormat="1" ht="19.5" customHeight="1" thickBot="1">
      <c r="B10" s="31" t="s">
        <v>9</v>
      </c>
      <c r="C10" s="38">
        <v>0</v>
      </c>
      <c r="D10" s="38">
        <v>0</v>
      </c>
      <c r="E10" s="38">
        <v>0</v>
      </c>
      <c r="F10" s="38">
        <v>0</v>
      </c>
      <c r="G10" s="39">
        <v>10</v>
      </c>
      <c r="H10" s="38">
        <v>10</v>
      </c>
      <c r="I10" s="38">
        <v>10</v>
      </c>
      <c r="J10" s="38">
        <v>10</v>
      </c>
      <c r="K10" s="39">
        <v>4</v>
      </c>
      <c r="L10" s="39">
        <v>0</v>
      </c>
      <c r="M10" s="39">
        <v>0</v>
      </c>
    </row>
    <row r="11" spans="2:13" s="4" customFormat="1" ht="19.5" customHeight="1" thickBot="1">
      <c r="B11" s="40" t="s">
        <v>10</v>
      </c>
      <c r="C11" s="41">
        <v>13</v>
      </c>
      <c r="D11" s="41">
        <v>13</v>
      </c>
      <c r="E11" s="41">
        <v>13</v>
      </c>
      <c r="F11" s="41">
        <v>13</v>
      </c>
      <c r="G11" s="41">
        <v>13</v>
      </c>
      <c r="H11" s="41">
        <v>13</v>
      </c>
      <c r="I11" s="41">
        <v>13</v>
      </c>
      <c r="J11" s="42">
        <v>16</v>
      </c>
      <c r="K11" s="43">
        <v>16</v>
      </c>
      <c r="L11" s="43">
        <v>13</v>
      </c>
      <c r="M11" s="43">
        <v>13</v>
      </c>
    </row>
    <row r="12" spans="2:13" s="4" customFormat="1" ht="19.5" customHeight="1" thickBot="1">
      <c r="B12" s="44" t="s">
        <v>11</v>
      </c>
      <c r="C12" s="41">
        <v>10.9</v>
      </c>
      <c r="D12" s="41">
        <v>10.9</v>
      </c>
      <c r="E12" s="41">
        <v>10.9</v>
      </c>
      <c r="F12" s="41">
        <v>10.9</v>
      </c>
      <c r="G12" s="41">
        <v>10.9</v>
      </c>
      <c r="H12" s="41">
        <v>10.9</v>
      </c>
      <c r="I12" s="41">
        <v>10.9</v>
      </c>
      <c r="J12" s="42">
        <v>13.43</v>
      </c>
      <c r="K12" s="42">
        <v>27.7</v>
      </c>
      <c r="L12" s="43">
        <v>10.9</v>
      </c>
      <c r="M12" s="43">
        <v>10.9</v>
      </c>
    </row>
    <row r="13" spans="2:13" s="6" customFormat="1" ht="19.5" customHeight="1" thickBot="1">
      <c r="B13" s="45" t="s">
        <v>12</v>
      </c>
      <c r="C13" s="46">
        <f>(C11^2+C12^2)^0.5</f>
        <v>16.964963896218585</v>
      </c>
      <c r="D13" s="46">
        <f>(D11^2+D12^2)^0.5</f>
        <v>16.964963896218585</v>
      </c>
      <c r="E13" s="46">
        <f>(E11^2+E12^2)^0.5</f>
        <v>16.964963896218585</v>
      </c>
      <c r="F13" s="46">
        <f>(F11^2+F12^2)^0.5</f>
        <v>16.964963896218585</v>
      </c>
      <c r="G13" s="46">
        <f>(G11^2+G12^2)^0.5</f>
        <v>16.964963896218585</v>
      </c>
      <c r="H13" s="46">
        <f>(H11^2+H12^2)^0.5</f>
        <v>16.964963896218585</v>
      </c>
      <c r="I13" s="46">
        <f>(I11^2+I12^2)^0.5</f>
        <v>16.964963896218585</v>
      </c>
      <c r="J13" s="46">
        <f>(J11^2+J12^2)^0.5</f>
        <v>20.889348960654566</v>
      </c>
      <c r="K13" s="46">
        <f>(K11^2+K12^2)^0.5</f>
        <v>31.98890432634416</v>
      </c>
      <c r="L13" s="46">
        <f>(L11^2+L12^2)^0.5</f>
        <v>16.964963896218585</v>
      </c>
      <c r="M13" s="46">
        <f>(M11^2+M12^2)^0.5</f>
        <v>16.964963896218585</v>
      </c>
    </row>
    <row r="14" spans="2:13" s="4" customFormat="1" ht="19.5" customHeight="1" thickBot="1">
      <c r="B14" s="44" t="s">
        <v>13</v>
      </c>
      <c r="C14" s="47" t="s">
        <v>14</v>
      </c>
      <c r="D14" s="47" t="s">
        <v>14</v>
      </c>
      <c r="E14" s="47" t="s">
        <v>14</v>
      </c>
      <c r="F14" s="47" t="s">
        <v>14</v>
      </c>
      <c r="G14" s="47" t="s">
        <v>14</v>
      </c>
      <c r="H14" s="47" t="s">
        <v>14</v>
      </c>
      <c r="I14" s="47" t="s">
        <v>14</v>
      </c>
      <c r="J14" s="47" t="s">
        <v>14</v>
      </c>
      <c r="K14" s="47" t="s">
        <v>14</v>
      </c>
      <c r="L14" s="47" t="s">
        <v>14</v>
      </c>
      <c r="M14" s="47" t="s">
        <v>14</v>
      </c>
    </row>
    <row r="15" spans="2:13" s="4" customFormat="1" ht="19.5" customHeight="1" thickBot="1">
      <c r="B15" s="48" t="s">
        <v>15</v>
      </c>
      <c r="C15" s="49">
        <f>(ATAN(C11/C12))*180/PI()</f>
        <v>50.02146104220185</v>
      </c>
      <c r="D15" s="49">
        <f>(ATAN(D11/D12))*180/PI()</f>
        <v>50.02146104220185</v>
      </c>
      <c r="E15" s="49">
        <f>(ATAN(E11/E12))*180/PI()</f>
        <v>50.02146104220185</v>
      </c>
      <c r="F15" s="49">
        <f>(ATAN(F11/F12))*180/PI()</f>
        <v>50.02146104220185</v>
      </c>
      <c r="G15" s="49">
        <f>(ATAN(G11/G12))*180/PI()</f>
        <v>50.02146104220185</v>
      </c>
      <c r="H15" s="49">
        <f>(ATAN(H11/H12))*180/PI()</f>
        <v>50.02146104220185</v>
      </c>
      <c r="I15" s="49">
        <f>(ATAN(I11/I12))*180/PI()</f>
        <v>50.02146104220185</v>
      </c>
      <c r="J15" s="49">
        <f>(ATAN(J11/J12))*180/PI()</f>
        <v>49.99074265505889</v>
      </c>
      <c r="K15" s="42">
        <f>(ATAN(K11/K12))*180/PI()</f>
        <v>30.011474702287376</v>
      </c>
      <c r="L15" s="49">
        <f>(ATAN(L11/L12))*180/PI()</f>
        <v>50.02146104220185</v>
      </c>
      <c r="M15" s="49">
        <f>(ATAN(M11/M12))*180/PI()</f>
        <v>50.02146104220185</v>
      </c>
    </row>
    <row r="16" spans="2:13" s="7" customFormat="1" ht="19.5" customHeight="1" thickBot="1">
      <c r="B16" s="48" t="s">
        <v>16</v>
      </c>
      <c r="C16" s="50">
        <f>(((C6*10^(-C7/10)*10^(C8/10)*C9*10^(-C10/10)*4^C17*4*3770)/(40*PI()))^0.5)/C19</f>
        <v>7.215692923429012</v>
      </c>
      <c r="D16" s="50">
        <f>(((D6*10^(-D7/10)*10^(D8/10)*D9*10^(-D10/10)*4^D17*4*3770)/(40*PI()))^0.5)/D19</f>
        <v>32.231316348955566</v>
      </c>
      <c r="E16" s="50">
        <f>(((E6*10^(-E7/10)*10^(E8/10)*E9*10^(-E10/10)*4^E17*4*3770)/(40*PI()))^0.5)/E19</f>
        <v>64.46263269791113</v>
      </c>
      <c r="F16" s="50">
        <f>(((F6*10^(-F7/10)*10^(F8/10)*F9*10^(-F10/10)*4^F17*4*3770)/(40*PI()))^0.5)/F19</f>
        <v>16.115658174477783</v>
      </c>
      <c r="G16" s="50">
        <f>(((G6*10^(-G7/10)*10^(G8/10)*G9*10^(-G10/10)*4^G17*4*3770)/(40*PI()))^0.5)/G19</f>
        <v>6.291845399081466</v>
      </c>
      <c r="H16" s="50">
        <f>(((H6*10^(-H7/10)*10^(H8/10)*H9*10^(-H10/10)*4^H17*4*3770)/(40*PI()))^0.5)/H19</f>
        <v>8.898013095735768</v>
      </c>
      <c r="I16" s="50">
        <f>(((I6*10^(-I7/10)*10^(I8/10)*I9*10^(-I10/10)*4^I17*4*3770)/(40*PI()))^0.5)/I19</f>
        <v>14.068994016265451</v>
      </c>
      <c r="J16" s="50">
        <f>(((J6*10^(-J7/10)*10^(J8/10)*J9*10^(-J10/10)*4^J17*4*3770)/(40*PI()))^0.5)/J19</f>
        <v>19.896562146748522</v>
      </c>
      <c r="K16" s="50">
        <f>(((K6*10^(-K7/10)*10^(K8/10)*K9*10^(-K10/10)*4^K17*4*3770)/(40*PI()))^0.5)/K19</f>
        <v>39.698860648843635</v>
      </c>
      <c r="L16" s="50">
        <f>(((L6*10^(-L7/10)*10^(L8/10)*L9*10^(-L10/10)*4^L17*4*3770)/(40*PI()))^0.5)/L19</f>
        <v>44.490065478678844</v>
      </c>
      <c r="M16" s="50">
        <f>(((M6*10^(-M7/10)*10^(M8/10)*M9*10^(-M10/10)*4^M17*4*3770)/(40*PI()))^0.5)/M19</f>
        <v>22.245032739339422</v>
      </c>
    </row>
    <row r="17" spans="2:13" ht="19.5" customHeight="1" thickBot="1">
      <c r="B17" s="51" t="s">
        <v>17</v>
      </c>
      <c r="C17" s="32">
        <v>0</v>
      </c>
      <c r="D17" s="32">
        <v>0</v>
      </c>
      <c r="E17" s="32">
        <v>1</v>
      </c>
      <c r="F17" s="32">
        <v>0</v>
      </c>
      <c r="G17" s="32">
        <v>0</v>
      </c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33">
        <v>0</v>
      </c>
    </row>
    <row r="18" spans="2:13" ht="19.5" customHeight="1" thickBot="1">
      <c r="B18" s="52" t="s">
        <v>18</v>
      </c>
      <c r="C18" s="53">
        <f>((C6*10^(-C7/10)*10^(C8/10)*C9*10^(-C10/10)*4*3770/(40*PI()*C13^2))^0.5)*2^C17</f>
        <v>11.696550408723674</v>
      </c>
      <c r="D18" s="53">
        <f>((D6*10^(-D7/10)*10^(D8/10)*D9*10^(-D10/10)*4*3770/(40*PI()*D13^2))^0.5)*2^D17</f>
        <v>52.24657152343508</v>
      </c>
      <c r="E18" s="53">
        <f>((E6*10^(-E7/10)*10^(E8/10)*E9*10^(-E10/10)*4*3770/(40*PI()*E13^2))^0.5)*2^E17</f>
        <v>104.49314304687016</v>
      </c>
      <c r="F18" s="53">
        <f>((F6*10^(-F7/10)*10^(F8/10)*F9*10^(-F10/10)*4*3770/(40*PI()*F13^2))^0.5)*2^F17</f>
        <v>26.12328576171754</v>
      </c>
      <c r="G18" s="53">
        <f>((G6*10^(-G7/10)*10^(G8/10)*G9*10^(-G10/10)*4*3770/(40*PI()*G13^2))^0.5)*2^G17</f>
        <v>10.199004815642844</v>
      </c>
      <c r="H18" s="53">
        <f>((H6*10^(-H7/10)*10^(H8/10)*H9*10^(-H10/10)*4*3770/(40*PI()*H13^2))^0.5)*2^H17</f>
        <v>14.423570932990618</v>
      </c>
      <c r="I18" s="53">
        <f>((I6*10^(-I7/10)*10^(I8/10)*I9*10^(-I10/10)*4*3770/(40*PI()*I13^2))^0.5)*2^I17</f>
        <v>22.805668070625106</v>
      </c>
      <c r="J18" s="53">
        <f>((J6*10^(-J7/10)*10^(J8/10)*J9*10^(-J10/10)*4*3770/(40*PI()*J13^2))^0.5)*2^J17</f>
        <v>26.19303550657135</v>
      </c>
      <c r="K18" s="53">
        <f>((K6*10^(-K7/10)*10^(K8/10)*K9*10^(-K10/10)*4*3770/(40*PI()*K13^2))^0.5)*2^K17</f>
        <v>34.12804192058949</v>
      </c>
      <c r="L18" s="53">
        <f>((L6*10^(-L7/10)*10^(L8/10)*L9*10^(-L10/10)*4*3770/(40*PI()*L13^2))^0.5)*2^L17</f>
        <v>72.11785466495309</v>
      </c>
      <c r="M18" s="53">
        <f>((M6*10^(-M7/10)*10^(M8/10)*M9*10^(-M10/10)*4*3770/(40*PI()*M13^2))^0.5)*2^M17</f>
        <v>36.05892733247654</v>
      </c>
    </row>
    <row r="19" spans="2:13" s="5" customFormat="1" ht="19.5" customHeight="1" thickBot="1">
      <c r="B19" s="54" t="s">
        <v>19</v>
      </c>
      <c r="C19" s="50">
        <v>27.5</v>
      </c>
      <c r="D19" s="50">
        <v>27.5</v>
      </c>
      <c r="E19" s="50">
        <v>27.5</v>
      </c>
      <c r="F19" s="50">
        <v>27.5</v>
      </c>
      <c r="G19" s="50">
        <v>27.5</v>
      </c>
      <c r="H19" s="50">
        <v>27.5</v>
      </c>
      <c r="I19" s="50">
        <v>27.5</v>
      </c>
      <c r="J19" s="50">
        <v>27.5</v>
      </c>
      <c r="K19" s="50">
        <v>27.5</v>
      </c>
      <c r="L19" s="50">
        <v>27.5</v>
      </c>
      <c r="M19" s="50">
        <v>27.5</v>
      </c>
    </row>
    <row r="20" spans="2:13" s="8" customFormat="1" ht="25.5" customHeight="1" thickBot="1">
      <c r="B20" s="9" t="s">
        <v>20</v>
      </c>
      <c r="C20" s="55" t="str">
        <f>IF((C18-C19)&gt;0,"×","○")</f>
        <v>○</v>
      </c>
      <c r="D20" s="55" t="str">
        <f>IF((D18-D19)&gt;0,"×","○")</f>
        <v>×</v>
      </c>
      <c r="E20" s="55" t="str">
        <f>IF((E18-E19)&gt;0,"×","○")</f>
        <v>×</v>
      </c>
      <c r="F20" s="55" t="str">
        <f>IF((F18-F19)&gt;0,"×","○")</f>
        <v>○</v>
      </c>
      <c r="G20" s="55" t="str">
        <f>IF((G18-G19)&gt;0,"×","○")</f>
        <v>○</v>
      </c>
      <c r="H20" s="55" t="str">
        <f>IF((H18-H19)&gt;0,"×","○")</f>
        <v>○</v>
      </c>
      <c r="I20" s="55" t="str">
        <f>IF((I18-I19)&gt;0,"×","○")</f>
        <v>○</v>
      </c>
      <c r="J20" s="55" t="str">
        <f>IF((J18-J19)&gt;0,"×","○")</f>
        <v>○</v>
      </c>
      <c r="K20" s="55" t="str">
        <f>IF((K18-K19)&gt;0,"×","○")</f>
        <v>×</v>
      </c>
      <c r="L20" s="55" t="str">
        <f>IF((L18-L19)&gt;0,"×","○")</f>
        <v>×</v>
      </c>
      <c r="M20" s="55" t="str">
        <f>IF((M18-M19)&gt;0,"×","○")</f>
        <v>×</v>
      </c>
    </row>
    <row r="22" ht="18.75" customHeight="1">
      <c r="B22" s="2" t="s">
        <v>21</v>
      </c>
    </row>
    <row r="23" spans="2:11" ht="18.75" customHeight="1">
      <c r="B23" s="13" t="s">
        <v>22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8.75" customHeight="1">
      <c r="B24" s="13" t="s">
        <v>23</v>
      </c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8.75" customHeight="1">
      <c r="B25" s="13" t="s">
        <v>24</v>
      </c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8.75" customHeight="1">
      <c r="B26" s="13" t="s">
        <v>25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8.75" customHeight="1">
      <c r="B27" s="14" t="s">
        <v>26</v>
      </c>
      <c r="C27" s="14"/>
      <c r="D27" s="14"/>
      <c r="E27" s="14"/>
      <c r="F27" s="14"/>
      <c r="G27" s="14"/>
      <c r="H27" s="14"/>
      <c r="I27" s="14"/>
      <c r="J27" s="14"/>
      <c r="K27" s="14"/>
    </row>
    <row r="28" spans="2:11" ht="18.75" customHeight="1">
      <c r="B28" s="14" t="s">
        <v>27</v>
      </c>
      <c r="C28" s="14"/>
      <c r="D28" s="14"/>
      <c r="E28" s="14"/>
      <c r="F28" s="14"/>
      <c r="G28" s="14"/>
      <c r="H28" s="14"/>
      <c r="I28" s="14"/>
      <c r="J28" s="14"/>
      <c r="K28" s="14"/>
    </row>
    <row r="29" spans="2:11" ht="18.75" customHeight="1">
      <c r="B29" s="14" t="s">
        <v>28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1" ht="18.75" customHeight="1">
      <c r="B30" s="16" t="s">
        <v>29</v>
      </c>
      <c r="C30" s="16"/>
      <c r="D30" s="16"/>
      <c r="E30" s="16"/>
      <c r="F30" s="16"/>
      <c r="G30" s="16"/>
      <c r="H30" s="16"/>
      <c r="I30" s="16"/>
      <c r="J30" s="16"/>
      <c r="K30" s="16"/>
    </row>
    <row r="31" spans="2:11" ht="18.75" customHeight="1">
      <c r="B31" s="13" t="s">
        <v>30</v>
      </c>
      <c r="C31" s="13"/>
      <c r="D31" s="13"/>
      <c r="E31" s="13"/>
      <c r="F31" s="13"/>
      <c r="G31" s="13"/>
      <c r="H31" s="13"/>
      <c r="I31" s="13"/>
      <c r="J31" s="13"/>
      <c r="K31" s="13"/>
    </row>
  </sheetData>
  <sheetProtection/>
  <mergeCells count="14">
    <mergeCell ref="I2:K2"/>
    <mergeCell ref="I3:K3"/>
    <mergeCell ref="B23:K23"/>
    <mergeCell ref="B4:B5"/>
    <mergeCell ref="B31:K31"/>
    <mergeCell ref="B24:K24"/>
    <mergeCell ref="B25:K25"/>
    <mergeCell ref="B26:K26"/>
    <mergeCell ref="B27:K27"/>
    <mergeCell ref="I1:K1"/>
    <mergeCell ref="B28:K28"/>
    <mergeCell ref="B29:K29"/>
    <mergeCell ref="B30:K30"/>
    <mergeCell ref="B2:G3"/>
  </mergeCells>
  <printOptions/>
  <pageMargins left="0.73" right="0.2" top="0.48" bottom="0.29" header="0.35" footer="0.2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2023-12-11T05:32:15Z</dcterms:created>
  <dcterms:modified xsi:type="dcterms:W3CDTF">2024-01-04T06:13:55Z</dcterms:modified>
  <cp:category/>
  <cp:version/>
  <cp:contentType/>
  <cp:contentStatus/>
</cp:coreProperties>
</file>